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56" windowWidth="15480" windowHeight="11460" activeTab="0"/>
  </bookViews>
  <sheets>
    <sheet name="TABLE 1" sheetId="1" r:id="rId1"/>
  </sheets>
  <externalReferences>
    <externalReference r:id="rId4"/>
    <externalReference r:id="rId5"/>
    <externalReference r:id="rId6"/>
  </externalReferences>
  <definedNames>
    <definedName name="__123Graph_D" hidden="1">'[1]1990'!#REF!</definedName>
    <definedName name="__123Graph_E" hidden="1">'[1]1990'!#REF!</definedName>
    <definedName name="__123Graph_F" hidden="1">'[1]1990'!#REF!</definedName>
    <definedName name="_Fill" hidden="1">'[2]C19'!#REF!</definedName>
    <definedName name="\0">#N/A</definedName>
    <definedName name="\a">#N/A</definedName>
    <definedName name="\b">#N/A</definedName>
    <definedName name="\f">#N/A</definedName>
    <definedName name="AUTOSTART">#N/A</definedName>
    <definedName name="CHEQUEO">#N/A</definedName>
    <definedName name="CODIGOS">#N/A</definedName>
    <definedName name="COLUMNA">#N/A</definedName>
    <definedName name="ENE">#N/A</definedName>
    <definedName name="ENI">#N/A</definedName>
    <definedName name="FECHA">#N/A</definedName>
    <definedName name="HORA">#N/A</definedName>
    <definedName name="Imprimir_área_IM">#REF!</definedName>
    <definedName name="NOMBRE">#N/A</definedName>
    <definedName name="NOTAS">#N/A</definedName>
    <definedName name="PERIODO">#N/A</definedName>
    <definedName name="PIEA">#N/A</definedName>
    <definedName name="PIEB">#N/A</definedName>
    <definedName name="PIEC">#N/A</definedName>
    <definedName name="PIED">'[3]Y163M0NI'!#REF!</definedName>
    <definedName name="PIEE">'[3]Y163M0NI'!#REF!</definedName>
    <definedName name="PIEF">'[3]Y163M0NI'!#REF!</definedName>
    <definedName name="PIIA">#N/A</definedName>
    <definedName name="PIIB">#N/A</definedName>
    <definedName name="PIIC">#N/A</definedName>
    <definedName name="UNE">#N/A</definedName>
    <definedName name="UNI">#N/A</definedName>
    <definedName name="USUARIO">#N/A</definedName>
  </definedNames>
  <calcPr fullCalcOnLoad="1"/>
</workbook>
</file>

<file path=xl/sharedStrings.xml><?xml version="1.0" encoding="utf-8"?>
<sst xmlns="http://schemas.openxmlformats.org/spreadsheetml/2006/main" count="70" uniqueCount="47">
  <si>
    <t>Value</t>
  </si>
  <si>
    <t>US$ mn</t>
  </si>
  <si>
    <t>%</t>
  </si>
  <si>
    <t>China</t>
  </si>
  <si>
    <t>Hong Kong</t>
  </si>
  <si>
    <t>Macao</t>
  </si>
  <si>
    <t>Total</t>
  </si>
  <si>
    <t>Indonesia</t>
  </si>
  <si>
    <t>Vietnam</t>
  </si>
  <si>
    <t>India</t>
  </si>
  <si>
    <t>Sri Lanka</t>
  </si>
  <si>
    <t>Honduras</t>
  </si>
  <si>
    <t>El Salvador</t>
  </si>
  <si>
    <t>Guatemala</t>
  </si>
  <si>
    <t>Costa Rica</t>
  </si>
  <si>
    <t>Nicaragua</t>
  </si>
  <si>
    <t>Italy</t>
  </si>
  <si>
    <t>Japan</t>
  </si>
  <si>
    <t>Canada</t>
  </si>
  <si>
    <t>France</t>
  </si>
  <si>
    <t>United Kingdom</t>
  </si>
  <si>
    <t xml:space="preserve">                                                        Importaciones de confección a los EEUU según región y país, 1990-2008</t>
  </si>
  <si>
    <t>Valor</t>
  </si>
  <si>
    <t>Corea del Sur</t>
  </si>
  <si>
    <t>Sureste de Asia</t>
  </si>
  <si>
    <t>Tailandia</t>
  </si>
  <si>
    <t>Malasia</t>
  </si>
  <si>
    <t>Bangladés</t>
  </si>
  <si>
    <t>Pakistán</t>
  </si>
  <si>
    <t>Camboya</t>
  </si>
  <si>
    <t>Rep. Dominicana</t>
  </si>
  <si>
    <t>Haití</t>
  </si>
  <si>
    <t>y el Caribe</t>
  </si>
  <si>
    <t>México</t>
  </si>
  <si>
    <t>US$ mill.</t>
  </si>
  <si>
    <t>País / Región de origen</t>
  </si>
  <si>
    <t>Noreste de Asia</t>
  </si>
  <si>
    <t>Taiwan</t>
  </si>
  <si>
    <t>Las Filipinas</t>
  </si>
  <si>
    <t>Sur de Asia</t>
  </si>
  <si>
    <t>Centroamérica</t>
  </si>
  <si>
    <t>Todos los otros paises</t>
  </si>
  <si>
    <t>Importaciones totales</t>
  </si>
  <si>
    <r>
      <t>Adaptado de Bair y Gereffi 2002; Compilado a partir de las estad</t>
    </r>
    <r>
      <rPr>
        <sz val="11"/>
        <rFont val="Times New Roman"/>
        <family val="1"/>
      </rPr>
      <t>í</t>
    </r>
    <r>
      <rPr>
        <sz val="11"/>
        <rFont val="Times New Roman"/>
        <family val="1"/>
      </rPr>
      <t>sticas del Departamento de Comercio de EE.UU.,  Importaciones para consumo de EE.UU., valor de aduanas.</t>
    </r>
  </si>
  <si>
    <t>2008   Ene-Jul</t>
  </si>
  <si>
    <t>US$ millón</t>
  </si>
  <si>
    <t>US$ millón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</si>
</sst>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  <numFmt numFmtId="185" formatCode="_-* #,##0.00_-;\-* #,##0.00_-;_-* &quot;-&quot;??_-;_-@_-"/>
    <numFmt numFmtId="186" formatCode="0.0%"/>
    <numFmt numFmtId="187" formatCode="_-* #,##0_-;\-* #,##0_-;_-* &quot;-&quot;??_-;_-@_-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0.0000"/>
    <numFmt numFmtId="193" formatCode="0.000"/>
  </numFmts>
  <fonts count="2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86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9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vertical="center" readingOrder="2"/>
    </xf>
    <xf numFmtId="0" fontId="7" fillId="0" borderId="0" xfId="0" applyFont="1" applyAlignment="1">
      <alignment vertical="center" readingOrder="2"/>
    </xf>
    <xf numFmtId="190" fontId="7" fillId="0" borderId="0" xfId="42" applyNumberFormat="1" applyFont="1" applyAlignment="1">
      <alignment horizontal="center" vertical="center" readingOrder="2"/>
    </xf>
    <xf numFmtId="190" fontId="7" fillId="0" borderId="0" xfId="42" applyNumberFormat="1" applyFont="1" applyAlignment="1">
      <alignment vertical="center" readingOrder="2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justify" vertical="center" readingOrder="1"/>
    </xf>
    <xf numFmtId="190" fontId="7" fillId="0" borderId="0" xfId="42" applyNumberFormat="1" applyFont="1" applyAlignment="1">
      <alignment/>
    </xf>
    <xf numFmtId="0" fontId="26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9" fontId="2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90" fontId="7" fillId="0" borderId="0" xfId="42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7" fontId="7" fillId="0" borderId="0" xfId="42" applyNumberFormat="1" applyFont="1" applyBorder="1" applyAlignment="1">
      <alignment horizontal="right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8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anza1\balanza%20a\Comercio%20Exterior\EXPORTACIONES\EXPORMES90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rique%20Dussel\My%20Documents\MIOS\GTZ-HONDURAS\DATOS+PROPIO\CEPAL-HN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NCODAT\CEPAL-STGO\Oct-23-2000\Nicarag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estruct%99"/>
      <sheetName val="2000trime"/>
      <sheetName val="Hoja1"/>
      <sheetName val="Hoja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163M0NI"/>
      <sheetName val="Y263M0NI"/>
      <sheetName val="Y264C0NI"/>
      <sheetName val="Y363M0NI"/>
      <sheetName val="Y364C0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PageLayoutView="0" workbookViewId="0" topLeftCell="A1">
      <selection activeCell="A1" sqref="A1:AL1"/>
    </sheetView>
  </sheetViews>
  <sheetFormatPr defaultColWidth="9.140625" defaultRowHeight="12.75"/>
  <cols>
    <col min="1" max="1" width="23.7109375" style="1" customWidth="1"/>
    <col min="2" max="2" width="16.00390625" style="1" customWidth="1"/>
    <col min="3" max="3" width="6.421875" style="1" hidden="1" customWidth="1"/>
    <col min="4" max="4" width="7.421875" style="1" hidden="1" customWidth="1"/>
    <col min="5" max="5" width="6.28125" style="1" hidden="1" customWidth="1"/>
    <col min="6" max="6" width="7.421875" style="1" hidden="1" customWidth="1"/>
    <col min="7" max="7" width="6.28125" style="1" hidden="1" customWidth="1"/>
    <col min="8" max="8" width="7.7109375" style="18" hidden="1" customWidth="1"/>
    <col min="9" max="9" width="6.28125" style="1" hidden="1" customWidth="1"/>
    <col min="10" max="10" width="10.28125" style="1" customWidth="1"/>
    <col min="11" max="11" width="6.00390625" style="1" customWidth="1"/>
    <col min="12" max="12" width="3.57421875" style="1" customWidth="1"/>
    <col min="13" max="13" width="10.28125" style="18" customWidth="1"/>
    <col min="14" max="14" width="6.00390625" style="1" customWidth="1"/>
    <col min="15" max="15" width="3.7109375" style="1" customWidth="1"/>
    <col min="16" max="16" width="10.28125" style="18" customWidth="1"/>
    <col min="17" max="17" width="6.00390625" style="1" customWidth="1"/>
    <col min="18" max="18" width="3.57421875" style="1" customWidth="1"/>
    <col min="19" max="19" width="10.28125" style="1" customWidth="1"/>
    <col min="20" max="20" width="6.00390625" style="1" customWidth="1"/>
    <col min="21" max="21" width="3.57421875" style="1" customWidth="1"/>
    <col min="22" max="22" width="10.28125" style="1" customWidth="1"/>
    <col min="23" max="23" width="6.00390625" style="1" customWidth="1"/>
    <col min="24" max="24" width="3.57421875" style="1" customWidth="1"/>
    <col min="25" max="25" width="10.421875" style="1" customWidth="1"/>
    <col min="26" max="26" width="6.00390625" style="1" customWidth="1"/>
    <col min="27" max="27" width="0" style="19" hidden="1" customWidth="1"/>
    <col min="28" max="28" width="0" style="1" hidden="1" customWidth="1"/>
    <col min="29" max="29" width="8.28125" style="1" hidden="1" customWidth="1"/>
    <col min="30" max="30" width="6.28125" style="1" hidden="1" customWidth="1"/>
    <col min="31" max="31" width="8.8515625" style="1" customWidth="1"/>
    <col min="32" max="32" width="5.421875" style="1" customWidth="1"/>
    <col min="33" max="33" width="8.8515625" style="1" customWidth="1"/>
    <col min="34" max="34" width="5.421875" style="1" customWidth="1"/>
    <col min="35" max="35" width="8.8515625" style="1" customWidth="1"/>
    <col min="36" max="36" width="5.421875" style="1" customWidth="1"/>
    <col min="37" max="37" width="8.8515625" style="1" customWidth="1"/>
    <col min="38" max="38" width="5.421875" style="1" customWidth="1"/>
    <col min="39" max="16384" width="9.140625" style="1" customWidth="1"/>
  </cols>
  <sheetData>
    <row r="1" spans="1:38" ht="30.75" customHeight="1" thickBo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4" ht="16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29" ht="0.75" customHeight="1" hidden="1">
      <c r="A3" s="2"/>
      <c r="B3" s="3">
        <f>J10/J$43*100</f>
        <v>15.584466475959088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8" s="4" customFormat="1" ht="18.75" customHeight="1" hidden="1">
      <c r="A4" s="5"/>
      <c r="B4" s="5"/>
      <c r="C4" s="6"/>
      <c r="D4" s="5"/>
      <c r="E4" s="5"/>
      <c r="F4" s="5"/>
      <c r="G4" s="5"/>
      <c r="H4" s="7"/>
      <c r="I4" s="5"/>
      <c r="J4" s="5"/>
      <c r="K4" s="5"/>
      <c r="L4" s="5"/>
      <c r="M4" s="7"/>
      <c r="N4" s="5"/>
      <c r="O4" s="5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5"/>
      <c r="AC4" s="5"/>
      <c r="AD4" s="5"/>
      <c r="AE4" s="5"/>
      <c r="AF4" s="5"/>
      <c r="AG4" s="5"/>
      <c r="AH4" s="5"/>
      <c r="AI4" s="9"/>
      <c r="AJ4" s="9"/>
      <c r="AK4" s="9"/>
      <c r="AL4" s="9"/>
    </row>
    <row r="5" spans="1:38" ht="20.25" customHeight="1">
      <c r="A5" s="26"/>
      <c r="B5" s="27"/>
      <c r="C5" s="27"/>
      <c r="D5" s="10">
        <v>1983</v>
      </c>
      <c r="E5" s="11"/>
      <c r="F5" s="10">
        <v>1986</v>
      </c>
      <c r="G5" s="11"/>
      <c r="H5" s="10">
        <v>1990</v>
      </c>
      <c r="I5" s="11"/>
      <c r="J5" s="10">
        <v>1990</v>
      </c>
      <c r="K5" s="10"/>
      <c r="L5" s="10"/>
      <c r="M5" s="10">
        <v>1994</v>
      </c>
      <c r="N5" s="10"/>
      <c r="O5" s="10"/>
      <c r="P5" s="10">
        <v>1998</v>
      </c>
      <c r="Q5" s="10"/>
      <c r="R5" s="10"/>
      <c r="S5" s="10">
        <v>2002</v>
      </c>
      <c r="T5" s="11"/>
      <c r="U5" s="11"/>
      <c r="V5" s="10">
        <v>2006</v>
      </c>
      <c r="W5" s="11"/>
      <c r="X5" s="11"/>
      <c r="Y5" s="62" t="s">
        <v>44</v>
      </c>
      <c r="Z5" s="62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13" customFormat="1" ht="15.75" customHeight="1">
      <c r="A6" s="14" t="s">
        <v>35</v>
      </c>
      <c r="B6" s="28"/>
      <c r="C6" s="28"/>
      <c r="D6" s="29" t="s">
        <v>0</v>
      </c>
      <c r="E6" s="29"/>
      <c r="F6" s="29" t="s">
        <v>0</v>
      </c>
      <c r="G6" s="29"/>
      <c r="H6" s="30" t="s">
        <v>0</v>
      </c>
      <c r="I6" s="29"/>
      <c r="J6" s="29" t="s">
        <v>22</v>
      </c>
      <c r="K6" s="29"/>
      <c r="L6" s="29"/>
      <c r="M6" s="30" t="s">
        <v>22</v>
      </c>
      <c r="N6" s="29"/>
      <c r="O6" s="29"/>
      <c r="P6" s="30" t="s">
        <v>22</v>
      </c>
      <c r="Q6" s="30"/>
      <c r="R6" s="30"/>
      <c r="S6" s="29" t="s">
        <v>22</v>
      </c>
      <c r="T6" s="29"/>
      <c r="U6" s="29"/>
      <c r="V6" s="29" t="s">
        <v>22</v>
      </c>
      <c r="W6" s="29"/>
      <c r="X6" s="29"/>
      <c r="Y6" s="29" t="s">
        <v>22</v>
      </c>
      <c r="Z6" s="1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27" ht="15.75" customHeight="1">
      <c r="A7" s="14"/>
      <c r="B7" s="28"/>
      <c r="C7" s="28"/>
      <c r="D7" s="31" t="s">
        <v>1</v>
      </c>
      <c r="E7" s="31" t="s">
        <v>2</v>
      </c>
      <c r="F7" s="31" t="s">
        <v>1</v>
      </c>
      <c r="G7" s="31" t="s">
        <v>2</v>
      </c>
      <c r="H7" s="31" t="s">
        <v>1</v>
      </c>
      <c r="I7" s="31" t="s">
        <v>2</v>
      </c>
      <c r="J7" s="32" t="s">
        <v>34</v>
      </c>
      <c r="K7" s="32" t="s">
        <v>2</v>
      </c>
      <c r="L7" s="32"/>
      <c r="M7" s="32" t="s">
        <v>45</v>
      </c>
      <c r="N7" s="32" t="s">
        <v>2</v>
      </c>
      <c r="O7" s="32"/>
      <c r="P7" s="32" t="s">
        <v>46</v>
      </c>
      <c r="Q7" s="32" t="s">
        <v>2</v>
      </c>
      <c r="R7" s="32"/>
      <c r="S7" s="32" t="s">
        <v>46</v>
      </c>
      <c r="T7" s="32" t="s">
        <v>2</v>
      </c>
      <c r="U7" s="32"/>
      <c r="V7" s="32" t="s">
        <v>46</v>
      </c>
      <c r="W7" s="32" t="s">
        <v>2</v>
      </c>
      <c r="X7" s="32"/>
      <c r="Y7" s="32" t="s">
        <v>46</v>
      </c>
      <c r="Z7" s="16" t="s">
        <v>2</v>
      </c>
      <c r="AA7" s="1"/>
    </row>
    <row r="8" spans="1:27" ht="9.75" customHeight="1">
      <c r="A8" s="28"/>
      <c r="B8" s="28"/>
      <c r="C8" s="28"/>
      <c r="D8" s="33"/>
      <c r="E8" s="33"/>
      <c r="F8" s="33"/>
      <c r="G8" s="33"/>
      <c r="H8" s="34"/>
      <c r="I8" s="33"/>
      <c r="J8" s="33"/>
      <c r="K8" s="33"/>
      <c r="L8" s="33"/>
      <c r="M8" s="33"/>
      <c r="N8" s="33"/>
      <c r="O8" s="33"/>
      <c r="P8" s="34"/>
      <c r="Q8" s="33"/>
      <c r="R8" s="33"/>
      <c r="S8" s="33"/>
      <c r="T8" s="33"/>
      <c r="U8" s="33"/>
      <c r="V8" s="33"/>
      <c r="W8" s="33"/>
      <c r="X8" s="33"/>
      <c r="Y8" s="35"/>
      <c r="AA8" s="1"/>
    </row>
    <row r="9" spans="1:27" ht="17.25" customHeight="1">
      <c r="A9" s="36" t="s">
        <v>36</v>
      </c>
      <c r="B9" s="28" t="s">
        <v>3</v>
      </c>
      <c r="C9" s="28"/>
      <c r="D9" s="34">
        <v>758.7</v>
      </c>
      <c r="E9" s="37"/>
      <c r="F9" s="34">
        <v>1660.6</v>
      </c>
      <c r="G9" s="37"/>
      <c r="H9" s="34">
        <v>3439.4</v>
      </c>
      <c r="I9" s="37"/>
      <c r="J9" s="34">
        <v>3422</v>
      </c>
      <c r="K9" s="38">
        <f aca="true" t="shared" si="0" ref="K9:K14">J9/J$43*100</f>
        <v>13.409616364277596</v>
      </c>
      <c r="L9" s="38"/>
      <c r="M9" s="34">
        <v>6294</v>
      </c>
      <c r="N9" s="38">
        <f aca="true" t="shared" si="1" ref="N9:N14">(M9/M$43)*100</f>
        <v>17.067224908277904</v>
      </c>
      <c r="O9" s="38"/>
      <c r="P9" s="34">
        <v>7132</v>
      </c>
      <c r="Q9" s="38">
        <f aca="true" t="shared" si="2" ref="Q9:Q14">(P9/P$43)*100</f>
        <v>13.238261627660602</v>
      </c>
      <c r="R9" s="38"/>
      <c r="S9" s="34">
        <v>9539</v>
      </c>
      <c r="T9" s="38">
        <f aca="true" t="shared" si="3" ref="T9:T14">(S9/S$43)*100</f>
        <v>14.971356823353998</v>
      </c>
      <c r="U9" s="38"/>
      <c r="V9" s="34">
        <v>23112</v>
      </c>
      <c r="W9" s="38">
        <f aca="true" t="shared" si="4" ref="W9:W14">(V9/V$43)*100</f>
        <v>29.234233094689976</v>
      </c>
      <c r="X9" s="38"/>
      <c r="Y9" s="39">
        <v>13727</v>
      </c>
      <c r="Z9" s="59">
        <f aca="true" t="shared" si="5" ref="Z9:Z14">(Y9/Y$43)*100</f>
        <v>31.246727823177256</v>
      </c>
      <c r="AA9" s="1"/>
    </row>
    <row r="10" spans="1:27" ht="15.75" customHeight="1">
      <c r="A10" s="28"/>
      <c r="B10" s="28" t="s">
        <v>4</v>
      </c>
      <c r="C10" s="28"/>
      <c r="D10" s="34">
        <v>2249.45</v>
      </c>
      <c r="E10" s="33"/>
      <c r="F10" s="34">
        <v>3392.4</v>
      </c>
      <c r="G10" s="33"/>
      <c r="H10" s="34">
        <v>3976.5</v>
      </c>
      <c r="I10" s="33"/>
      <c r="J10" s="34">
        <v>3977</v>
      </c>
      <c r="K10" s="38">
        <f t="shared" si="0"/>
        <v>15.584466475959088</v>
      </c>
      <c r="L10" s="38"/>
      <c r="M10" s="34">
        <v>4393.3</v>
      </c>
      <c r="N10" s="38">
        <f t="shared" si="1"/>
        <v>11.913161612573454</v>
      </c>
      <c r="O10" s="38"/>
      <c r="P10" s="34">
        <v>4493.798</v>
      </c>
      <c r="Q10" s="38">
        <f t="shared" si="2"/>
        <v>8.341289067001957</v>
      </c>
      <c r="R10" s="38"/>
      <c r="S10" s="34">
        <v>3928</v>
      </c>
      <c r="T10" s="61">
        <f t="shared" si="3"/>
        <v>6.164953307698344</v>
      </c>
      <c r="U10" s="38"/>
      <c r="V10" s="34">
        <v>2831</v>
      </c>
      <c r="W10" s="38">
        <f t="shared" si="4"/>
        <v>3.5809152773912825</v>
      </c>
      <c r="X10" s="38"/>
      <c r="Y10" s="35">
        <v>934</v>
      </c>
      <c r="Z10" s="59">
        <f t="shared" si="5"/>
        <v>2.1260613234390293</v>
      </c>
      <c r="AA10" s="1"/>
    </row>
    <row r="11" spans="1:27" ht="15.75" customHeight="1">
      <c r="A11" s="28"/>
      <c r="B11" s="28" t="s">
        <v>37</v>
      </c>
      <c r="C11" s="28"/>
      <c r="D11" s="34">
        <v>1799.6</v>
      </c>
      <c r="E11" s="33"/>
      <c r="F11" s="34">
        <v>2621</v>
      </c>
      <c r="G11" s="33"/>
      <c r="H11" s="34">
        <v>2488.53</v>
      </c>
      <c r="I11" s="33"/>
      <c r="J11" s="34">
        <v>2489</v>
      </c>
      <c r="K11" s="38">
        <f t="shared" si="0"/>
        <v>9.753516987342763</v>
      </c>
      <c r="L11" s="38"/>
      <c r="M11" s="34">
        <v>2269.47</v>
      </c>
      <c r="N11" s="38">
        <f t="shared" si="1"/>
        <v>6.154044314043446</v>
      </c>
      <c r="O11" s="38"/>
      <c r="P11" s="34">
        <v>2223.789</v>
      </c>
      <c r="Q11" s="38">
        <f t="shared" si="2"/>
        <v>4.127748259494355</v>
      </c>
      <c r="R11" s="38"/>
      <c r="S11" s="34">
        <v>1665</v>
      </c>
      <c r="T11" s="38">
        <f t="shared" si="3"/>
        <v>2.61319940359413</v>
      </c>
      <c r="U11" s="38"/>
      <c r="V11" s="34">
        <v>1068</v>
      </c>
      <c r="W11" s="38">
        <f t="shared" si="4"/>
        <v>1.350906929090035</v>
      </c>
      <c r="X11" s="38"/>
      <c r="Y11" s="35">
        <v>446</v>
      </c>
      <c r="Z11" s="59">
        <f t="shared" si="5"/>
        <v>1.015228426395939</v>
      </c>
      <c r="AA11" s="1"/>
    </row>
    <row r="12" spans="1:27" ht="15.75" customHeight="1">
      <c r="A12" s="28"/>
      <c r="B12" s="28" t="s">
        <v>23</v>
      </c>
      <c r="C12" s="28"/>
      <c r="D12" s="34">
        <v>1685.1</v>
      </c>
      <c r="E12" s="33"/>
      <c r="F12" s="34">
        <v>2580.6</v>
      </c>
      <c r="G12" s="33"/>
      <c r="H12" s="34">
        <v>3341.6</v>
      </c>
      <c r="I12" s="33"/>
      <c r="J12" s="34">
        <v>3342</v>
      </c>
      <c r="K12" s="38">
        <f t="shared" si="0"/>
        <v>13.096124456287473</v>
      </c>
      <c r="L12" s="38"/>
      <c r="M12" s="34">
        <v>2244.7</v>
      </c>
      <c r="N12" s="38">
        <f t="shared" si="1"/>
        <v>6.086876350748556</v>
      </c>
      <c r="O12" s="38"/>
      <c r="P12" s="34">
        <v>2046.526</v>
      </c>
      <c r="Q12" s="38">
        <f t="shared" si="2"/>
        <v>3.798716575407984</v>
      </c>
      <c r="R12" s="38"/>
      <c r="S12" s="34">
        <v>2207</v>
      </c>
      <c r="T12" s="38">
        <f t="shared" si="3"/>
        <v>3.463862512752099</v>
      </c>
      <c r="U12" s="38"/>
      <c r="V12" s="34">
        <v>1004</v>
      </c>
      <c r="W12" s="38">
        <f t="shared" si="4"/>
        <v>1.269953704874902</v>
      </c>
      <c r="X12" s="38"/>
      <c r="Y12" s="35">
        <v>326</v>
      </c>
      <c r="Z12" s="59">
        <f t="shared" si="5"/>
        <v>0.7420727959755071</v>
      </c>
      <c r="AA12" s="1"/>
    </row>
    <row r="13" spans="1:27" ht="15.75" customHeight="1">
      <c r="A13" s="28"/>
      <c r="B13" s="28" t="s">
        <v>5</v>
      </c>
      <c r="C13" s="28"/>
      <c r="D13" s="34">
        <v>132.1</v>
      </c>
      <c r="E13" s="33"/>
      <c r="F13" s="34">
        <v>228.7</v>
      </c>
      <c r="G13" s="33"/>
      <c r="H13" s="34">
        <v>417.1</v>
      </c>
      <c r="I13" s="33"/>
      <c r="J13" s="34">
        <v>417</v>
      </c>
      <c r="K13" s="38">
        <f t="shared" si="0"/>
        <v>1.6340765703985265</v>
      </c>
      <c r="L13" s="38"/>
      <c r="M13" s="34">
        <v>604.5</v>
      </c>
      <c r="N13" s="38">
        <f t="shared" si="1"/>
        <v>1.6392020109714003</v>
      </c>
      <c r="O13" s="38"/>
      <c r="P13" s="34">
        <v>1019.126</v>
      </c>
      <c r="Q13" s="38">
        <f t="shared" si="2"/>
        <v>1.8916792792416208</v>
      </c>
      <c r="R13" s="38"/>
      <c r="S13" s="34">
        <v>1146</v>
      </c>
      <c r="T13" s="38">
        <f t="shared" si="3"/>
        <v>1.7986345444557799</v>
      </c>
      <c r="U13" s="38"/>
      <c r="V13" s="34">
        <v>1162</v>
      </c>
      <c r="W13" s="38">
        <f t="shared" si="4"/>
        <v>1.469806977156012</v>
      </c>
      <c r="X13" s="38"/>
      <c r="Y13" s="35">
        <v>554</v>
      </c>
      <c r="Z13" s="59">
        <f t="shared" si="5"/>
        <v>1.261068493774328</v>
      </c>
      <c r="AA13" s="1"/>
    </row>
    <row r="14" spans="1:27" ht="15.75" customHeight="1">
      <c r="A14" s="28"/>
      <c r="B14" s="28"/>
      <c r="C14" s="36" t="s">
        <v>6</v>
      </c>
      <c r="D14" s="40">
        <f>SUM(D9:D13)</f>
        <v>6624.950000000001</v>
      </c>
      <c r="E14" s="41">
        <f>SUM(D14/D43)</f>
        <v>0.6808017593077864</v>
      </c>
      <c r="F14" s="40">
        <f>SUM(F9:F13)</f>
        <v>10483.300000000001</v>
      </c>
      <c r="G14" s="41">
        <f>SUM(F14/F43)</f>
        <v>0.6045488359754797</v>
      </c>
      <c r="H14" s="40">
        <f>SUM(H9:H13)</f>
        <v>13663.130000000001</v>
      </c>
      <c r="I14" s="41">
        <f>SUM(H14/H43)</f>
        <v>0.5354394613913535</v>
      </c>
      <c r="J14" s="40">
        <f>SUM(J9:J13)</f>
        <v>13647</v>
      </c>
      <c r="K14" s="42">
        <f t="shared" si="0"/>
        <v>53.477800854265446</v>
      </c>
      <c r="L14" s="42"/>
      <c r="M14" s="40">
        <f>SUM(M9:M13)</f>
        <v>15805.969999999998</v>
      </c>
      <c r="N14" s="42">
        <f t="shared" si="1"/>
        <v>42.86050919661476</v>
      </c>
      <c r="O14" s="42"/>
      <c r="P14" s="40">
        <f>SUM(P9:P13)</f>
        <v>16915.238999999998</v>
      </c>
      <c r="Q14" s="42">
        <f t="shared" si="2"/>
        <v>31.397694808806513</v>
      </c>
      <c r="R14" s="42"/>
      <c r="S14" s="43">
        <f>SUM(S9:S13)</f>
        <v>18485</v>
      </c>
      <c r="T14" s="42">
        <f t="shared" si="3"/>
        <v>29.01200659185435</v>
      </c>
      <c r="U14" s="42"/>
      <c r="V14" s="43">
        <f>SUM(V9:V13)</f>
        <v>29177</v>
      </c>
      <c r="W14" s="42">
        <f t="shared" si="4"/>
        <v>36.9058159832022</v>
      </c>
      <c r="X14" s="42"/>
      <c r="Y14" s="39">
        <f>SUM(Y9:Y13)</f>
        <v>15987</v>
      </c>
      <c r="Z14" s="60">
        <f t="shared" si="5"/>
        <v>36.391158862762055</v>
      </c>
      <c r="AA14" s="1"/>
    </row>
    <row r="15" spans="1:27" ht="15.75" customHeight="1">
      <c r="A15" s="28"/>
      <c r="B15" s="28"/>
      <c r="C15" s="36"/>
      <c r="D15" s="40"/>
      <c r="E15" s="41"/>
      <c r="F15" s="40"/>
      <c r="G15" s="41"/>
      <c r="H15" s="40"/>
      <c r="I15" s="41"/>
      <c r="J15" s="40"/>
      <c r="K15" s="42"/>
      <c r="L15" s="42"/>
      <c r="M15" s="40"/>
      <c r="N15" s="42"/>
      <c r="O15" s="42"/>
      <c r="P15" s="40"/>
      <c r="Q15" s="42"/>
      <c r="R15" s="42"/>
      <c r="S15" s="43"/>
      <c r="T15" s="42"/>
      <c r="U15" s="42"/>
      <c r="V15" s="43"/>
      <c r="W15" s="42"/>
      <c r="X15" s="42"/>
      <c r="Y15" s="39"/>
      <c r="Z15" s="60"/>
      <c r="AA15" s="1"/>
    </row>
    <row r="16" spans="1:27" ht="17.25" customHeight="1">
      <c r="A16" s="36" t="s">
        <v>24</v>
      </c>
      <c r="B16" s="28" t="s">
        <v>7</v>
      </c>
      <c r="C16" s="28"/>
      <c r="D16" s="34">
        <v>75</v>
      </c>
      <c r="E16" s="33"/>
      <c r="F16" s="34">
        <v>269</v>
      </c>
      <c r="G16" s="33"/>
      <c r="H16" s="34">
        <v>644.7</v>
      </c>
      <c r="I16" s="33"/>
      <c r="J16" s="33">
        <v>645</v>
      </c>
      <c r="K16" s="38">
        <f>J16/J$43*100</f>
        <v>2.527528508170383</v>
      </c>
      <c r="L16" s="38"/>
      <c r="M16" s="34">
        <v>1181.7</v>
      </c>
      <c r="N16" s="38">
        <f aca="true" t="shared" si="6" ref="N16:N21">(M16/M$43)*100</f>
        <v>3.2043755440279633</v>
      </c>
      <c r="O16" s="38"/>
      <c r="P16" s="34">
        <v>1857.225</v>
      </c>
      <c r="Q16" s="38">
        <f aca="true" t="shared" si="7" ref="Q16:Q21">(P16/P$43)*100</f>
        <v>3.4473402203353842</v>
      </c>
      <c r="R16" s="38"/>
      <c r="S16" s="34">
        <v>2164</v>
      </c>
      <c r="T16" s="38">
        <f aca="true" t="shared" si="8" ref="T16:T21">(S16/S$43)*100</f>
        <v>3.3963744801067253</v>
      </c>
      <c r="U16" s="38"/>
      <c r="V16" s="34">
        <v>3781</v>
      </c>
      <c r="W16" s="38">
        <f aca="true" t="shared" si="9" ref="W16:W21">(V16/V$43)*100</f>
        <v>4.7825646993346655</v>
      </c>
      <c r="X16" s="38"/>
      <c r="Y16" s="44">
        <v>2456</v>
      </c>
      <c r="Z16" s="59">
        <f aca="true" t="shared" si="10" ref="Z16:Z21">(Y16/Y$43)*100</f>
        <v>5.590585235938176</v>
      </c>
      <c r="AA16" s="1"/>
    </row>
    <row r="17" spans="1:27" ht="15.75" customHeight="1">
      <c r="A17" s="36"/>
      <c r="B17" s="28" t="s">
        <v>38</v>
      </c>
      <c r="C17" s="28"/>
      <c r="D17" s="34">
        <v>319.1</v>
      </c>
      <c r="E17" s="33"/>
      <c r="F17" s="34">
        <v>472.8</v>
      </c>
      <c r="G17" s="33"/>
      <c r="H17" s="34">
        <v>1082.8</v>
      </c>
      <c r="I17" s="33"/>
      <c r="J17" s="34">
        <v>1083</v>
      </c>
      <c r="K17" s="38">
        <f>J17/J$43*100</f>
        <v>4.243896704416318</v>
      </c>
      <c r="L17" s="38"/>
      <c r="M17" s="34">
        <v>1457.1</v>
      </c>
      <c r="N17" s="38">
        <f t="shared" si="6"/>
        <v>3.951168321234784</v>
      </c>
      <c r="O17" s="38"/>
      <c r="P17" s="34">
        <v>1796.824</v>
      </c>
      <c r="Q17" s="38">
        <f t="shared" si="7"/>
        <v>3.3352252118423493</v>
      </c>
      <c r="R17" s="38"/>
      <c r="S17" s="34">
        <v>1839</v>
      </c>
      <c r="T17" s="38">
        <f t="shared" si="8"/>
        <v>2.8862905124382014</v>
      </c>
      <c r="U17" s="38"/>
      <c r="V17" s="34">
        <v>2020</v>
      </c>
      <c r="W17" s="38">
        <f t="shared" si="9"/>
        <v>2.5550861392901414</v>
      </c>
      <c r="X17" s="38"/>
      <c r="Y17" s="45">
        <v>832</v>
      </c>
      <c r="Z17" s="59">
        <f t="shared" si="10"/>
        <v>1.893879037581662</v>
      </c>
      <c r="AA17" s="1"/>
    </row>
    <row r="18" spans="1:27" ht="15.75" customHeight="1">
      <c r="A18" s="28"/>
      <c r="B18" s="28" t="s">
        <v>25</v>
      </c>
      <c r="C18" s="28"/>
      <c r="D18" s="34">
        <v>125.4</v>
      </c>
      <c r="E18" s="33"/>
      <c r="F18" s="34">
        <v>213.1</v>
      </c>
      <c r="G18" s="33"/>
      <c r="H18" s="34">
        <v>483.2</v>
      </c>
      <c r="I18" s="33"/>
      <c r="J18" s="33">
        <v>483</v>
      </c>
      <c r="K18" s="38">
        <f>J18/J$43*100</f>
        <v>1.8927073944903796</v>
      </c>
      <c r="L18" s="38"/>
      <c r="M18" s="34">
        <v>1005.9</v>
      </c>
      <c r="N18" s="38">
        <f t="shared" si="6"/>
        <v>2.727664686246702</v>
      </c>
      <c r="O18" s="38"/>
      <c r="P18" s="34">
        <v>1732.924</v>
      </c>
      <c r="Q18" s="38">
        <f t="shared" si="7"/>
        <v>3.2166154364627206</v>
      </c>
      <c r="R18" s="38"/>
      <c r="S18" s="34">
        <v>2102</v>
      </c>
      <c r="T18" s="38">
        <f t="shared" si="8"/>
        <v>3.2990661539668835</v>
      </c>
      <c r="U18" s="38"/>
      <c r="V18" s="34">
        <v>2258</v>
      </c>
      <c r="W18" s="38">
        <f t="shared" si="9"/>
        <v>2.856130941840168</v>
      </c>
      <c r="X18" s="38"/>
      <c r="Y18" s="46">
        <v>1233</v>
      </c>
      <c r="Z18" s="59">
        <f t="shared" si="10"/>
        <v>2.8066741025699393</v>
      </c>
      <c r="AA18" s="1"/>
    </row>
    <row r="19" spans="1:27" ht="15.75" customHeight="1">
      <c r="A19" s="28"/>
      <c r="B19" s="28" t="s">
        <v>26</v>
      </c>
      <c r="C19" s="28"/>
      <c r="D19" s="34">
        <v>93.1</v>
      </c>
      <c r="E19" s="33"/>
      <c r="F19" s="34">
        <v>257.1</v>
      </c>
      <c r="G19" s="33"/>
      <c r="H19" s="34">
        <v>604.1</v>
      </c>
      <c r="I19" s="33"/>
      <c r="J19" s="33">
        <v>604</v>
      </c>
      <c r="K19" s="38">
        <f>J19/J$43*100</f>
        <v>2.366863905325444</v>
      </c>
      <c r="L19" s="38"/>
      <c r="M19" s="34">
        <v>1051.4</v>
      </c>
      <c r="N19" s="38">
        <f t="shared" si="6"/>
        <v>2.8510454827714313</v>
      </c>
      <c r="O19" s="38"/>
      <c r="P19" s="34">
        <v>1360.041</v>
      </c>
      <c r="Q19" s="38">
        <f t="shared" si="7"/>
        <v>2.524478208405097</v>
      </c>
      <c r="R19" s="38"/>
      <c r="S19" s="34">
        <v>1188</v>
      </c>
      <c r="T19" s="38">
        <f t="shared" si="8"/>
        <v>1.8645530879698657</v>
      </c>
      <c r="U19" s="38"/>
      <c r="V19" s="34">
        <v>1323</v>
      </c>
      <c r="W19" s="38">
        <f t="shared" si="9"/>
        <v>1.6734549318222065</v>
      </c>
      <c r="X19" s="38"/>
      <c r="Y19" s="45">
        <v>800</v>
      </c>
      <c r="Z19" s="59">
        <f t="shared" si="10"/>
        <v>1.8210375361362137</v>
      </c>
      <c r="AA19" s="1"/>
    </row>
    <row r="20" spans="1:27" ht="15.75" customHeight="1">
      <c r="A20" s="28"/>
      <c r="B20" s="28" t="s">
        <v>8</v>
      </c>
      <c r="C20" s="36" t="s">
        <v>6</v>
      </c>
      <c r="D20" s="40">
        <f>SUM(D16:D19)</f>
        <v>612.6</v>
      </c>
      <c r="E20" s="41">
        <f>(D20/D43)</f>
        <v>0.06295280081388538</v>
      </c>
      <c r="F20" s="40">
        <f>SUM(F16:F19)</f>
        <v>1212</v>
      </c>
      <c r="G20" s="41">
        <f>(F20/F43)</f>
        <v>0.06989337223987498</v>
      </c>
      <c r="H20" s="40">
        <f>SUM(H16:H19)</f>
        <v>2814.7999999999997</v>
      </c>
      <c r="I20" s="41">
        <f>(H20/H43)</f>
        <v>0.11030817945261309</v>
      </c>
      <c r="J20" s="40">
        <v>0</v>
      </c>
      <c r="K20" s="38">
        <f>J20/J$43*100</f>
        <v>0</v>
      </c>
      <c r="L20" s="38"/>
      <c r="M20" s="40">
        <v>0</v>
      </c>
      <c r="N20" s="38">
        <f t="shared" si="6"/>
        <v>0</v>
      </c>
      <c r="O20" s="38"/>
      <c r="P20" s="40">
        <v>28</v>
      </c>
      <c r="Q20" s="38">
        <f t="shared" si="7"/>
        <v>0.05197298451689524</v>
      </c>
      <c r="R20" s="38"/>
      <c r="S20" s="40">
        <v>848</v>
      </c>
      <c r="T20" s="38">
        <f t="shared" si="8"/>
        <v>1.3309267833320255</v>
      </c>
      <c r="U20" s="38"/>
      <c r="V20" s="40">
        <v>3233</v>
      </c>
      <c r="W20" s="38">
        <f t="shared" si="9"/>
        <v>4.089402716992588</v>
      </c>
      <c r="X20" s="38"/>
      <c r="Y20" s="47">
        <v>2881</v>
      </c>
      <c r="Z20" s="59">
        <f t="shared" si="10"/>
        <v>6.558011427010539</v>
      </c>
      <c r="AA20" s="1"/>
    </row>
    <row r="21" spans="1:27" ht="15.75" customHeight="1">
      <c r="A21" s="28"/>
      <c r="B21" s="28"/>
      <c r="C21" s="36"/>
      <c r="D21" s="40"/>
      <c r="E21" s="41"/>
      <c r="F21" s="40"/>
      <c r="G21" s="41"/>
      <c r="H21" s="40"/>
      <c r="I21" s="41"/>
      <c r="J21" s="40">
        <f>SUM(J16:J20)</f>
        <v>2815</v>
      </c>
      <c r="K21" s="42">
        <f>(J21/J$43)*100</f>
        <v>11.030996512402522</v>
      </c>
      <c r="L21" s="38"/>
      <c r="M21" s="40">
        <f>SUM(M16:M20)</f>
        <v>4696.1</v>
      </c>
      <c r="N21" s="42">
        <f t="shared" si="6"/>
        <v>12.734254034280882</v>
      </c>
      <c r="O21" s="38"/>
      <c r="P21" s="40">
        <f>SUM(P16:P20)</f>
        <v>6775.014</v>
      </c>
      <c r="Q21" s="42">
        <f t="shared" si="7"/>
        <v>12.575632061562448</v>
      </c>
      <c r="R21" s="38"/>
      <c r="S21" s="40">
        <v>8141</v>
      </c>
      <c r="T21" s="42">
        <f t="shared" si="8"/>
        <v>12.777211017813702</v>
      </c>
      <c r="U21" s="38"/>
      <c r="V21" s="40">
        <v>12615</v>
      </c>
      <c r="W21" s="42">
        <f t="shared" si="9"/>
        <v>15.95663942927977</v>
      </c>
      <c r="X21" s="38"/>
      <c r="Y21" s="47">
        <f>SUM(Y16:Y20)</f>
        <v>8202</v>
      </c>
      <c r="Z21" s="60">
        <f t="shared" si="10"/>
        <v>18.67018733923653</v>
      </c>
      <c r="AA21" s="1"/>
    </row>
    <row r="22" spans="1:27" ht="15.75" customHeight="1">
      <c r="A22" s="28"/>
      <c r="B22" s="28"/>
      <c r="C22" s="28"/>
      <c r="D22" s="34"/>
      <c r="E22" s="33"/>
      <c r="F22" s="34"/>
      <c r="G22" s="33"/>
      <c r="H22" s="34"/>
      <c r="I22" s="33"/>
      <c r="J22" s="33"/>
      <c r="K22" s="38"/>
      <c r="L22" s="38"/>
      <c r="M22" s="34"/>
      <c r="N22" s="38"/>
      <c r="O22" s="38"/>
      <c r="P22" s="34"/>
      <c r="Q22" s="38"/>
      <c r="R22" s="38"/>
      <c r="S22" s="33"/>
      <c r="T22" s="38"/>
      <c r="U22" s="38"/>
      <c r="V22" s="33"/>
      <c r="W22" s="38"/>
      <c r="X22" s="38"/>
      <c r="Y22" s="49"/>
      <c r="Z22" s="59"/>
      <c r="AA22" s="1"/>
    </row>
    <row r="23" spans="1:27" ht="17.25" customHeight="1">
      <c r="A23" s="36" t="s">
        <v>39</v>
      </c>
      <c r="B23" s="28" t="s">
        <v>9</v>
      </c>
      <c r="C23" s="28"/>
      <c r="D23" s="34">
        <v>220.3</v>
      </c>
      <c r="E23" s="33"/>
      <c r="F23" s="34">
        <v>344.4</v>
      </c>
      <c r="G23" s="33"/>
      <c r="H23" s="34">
        <v>635.9</v>
      </c>
      <c r="I23" s="33"/>
      <c r="J23" s="33">
        <v>636</v>
      </c>
      <c r="K23" s="38">
        <f aca="true" t="shared" si="11" ref="K23:K28">J23/J$43*100</f>
        <v>2.4922606685214936</v>
      </c>
      <c r="L23" s="38"/>
      <c r="M23" s="34">
        <v>1309.4</v>
      </c>
      <c r="N23" s="38">
        <f aca="true" t="shared" si="12" ref="N23:N28">(M23/M$43)*100</f>
        <v>3.55065527405451</v>
      </c>
      <c r="O23" s="38"/>
      <c r="P23" s="34">
        <v>1636.294</v>
      </c>
      <c r="Q23" s="38">
        <f aca="true" t="shared" si="13" ref="Q23:Q28">(P23/P$43)*100</f>
        <v>3.0372529545388782</v>
      </c>
      <c r="R23" s="38"/>
      <c r="S23" s="34">
        <v>2047</v>
      </c>
      <c r="T23" s="38">
        <f aca="true" t="shared" si="14" ref="T23:T28">(S23/S$43)*100</f>
        <v>3.2127442517460567</v>
      </c>
      <c r="U23" s="38"/>
      <c r="V23" s="34">
        <v>3317</v>
      </c>
      <c r="W23" s="38">
        <f aca="true" t="shared" si="15" ref="W23:W28">(V23/V$43)*100</f>
        <v>4.1956538237749506</v>
      </c>
      <c r="X23" s="38"/>
      <c r="Y23" s="50">
        <v>2059</v>
      </c>
      <c r="Z23" s="59">
        <f aca="true" t="shared" si="16" ref="Z23:Z28">(Y23/Y$43)*100</f>
        <v>4.68689535863058</v>
      </c>
      <c r="AA23" s="1"/>
    </row>
    <row r="24" spans="2:27" ht="16.5" customHeight="1">
      <c r="B24" s="28" t="s">
        <v>27</v>
      </c>
      <c r="C24" s="28"/>
      <c r="D24" s="34">
        <v>6.7</v>
      </c>
      <c r="E24" s="33"/>
      <c r="F24" s="34">
        <v>154.15</v>
      </c>
      <c r="G24" s="33"/>
      <c r="H24" s="40">
        <v>421.5</v>
      </c>
      <c r="I24" s="33"/>
      <c r="J24" s="33">
        <v>422</v>
      </c>
      <c r="K24" s="38">
        <f t="shared" si="11"/>
        <v>1.6536698146479094</v>
      </c>
      <c r="L24" s="38"/>
      <c r="M24" s="34">
        <v>884.6</v>
      </c>
      <c r="N24" s="38">
        <f t="shared" si="12"/>
        <v>2.3987396177093476</v>
      </c>
      <c r="O24" s="38"/>
      <c r="P24" s="34">
        <v>1628.386</v>
      </c>
      <c r="Q24" s="38">
        <f t="shared" si="13"/>
        <v>3.022574298768892</v>
      </c>
      <c r="R24" s="38"/>
      <c r="S24" s="34">
        <v>1887</v>
      </c>
      <c r="T24" s="38">
        <f t="shared" si="14"/>
        <v>2.961625990740014</v>
      </c>
      <c r="U24" s="38"/>
      <c r="V24" s="34">
        <v>2915</v>
      </c>
      <c r="W24" s="38">
        <f t="shared" si="15"/>
        <v>3.6871663841736444</v>
      </c>
      <c r="X24" s="38"/>
      <c r="Y24" s="50">
        <v>1941</v>
      </c>
      <c r="Z24" s="59">
        <f t="shared" si="16"/>
        <v>4.418292322050489</v>
      </c>
      <c r="AA24" s="1"/>
    </row>
    <row r="25" spans="1:27" ht="15.75" customHeight="1">
      <c r="A25" s="51"/>
      <c r="B25" s="28" t="s">
        <v>10</v>
      </c>
      <c r="C25" s="28"/>
      <c r="D25" s="34">
        <v>126.2</v>
      </c>
      <c r="E25" s="33"/>
      <c r="F25" s="34">
        <v>256.5</v>
      </c>
      <c r="G25" s="33"/>
      <c r="H25" s="34">
        <v>426.4</v>
      </c>
      <c r="I25" s="33"/>
      <c r="J25" s="33">
        <v>426</v>
      </c>
      <c r="K25" s="38">
        <f t="shared" si="11"/>
        <v>1.6693444100474155</v>
      </c>
      <c r="L25" s="38"/>
      <c r="M25" s="34">
        <v>870.6</v>
      </c>
      <c r="N25" s="38">
        <f t="shared" si="12"/>
        <v>2.3607762957017386</v>
      </c>
      <c r="O25" s="38"/>
      <c r="P25" s="40">
        <v>1341.945</v>
      </c>
      <c r="Q25" s="38">
        <f t="shared" si="13"/>
        <v>2.490888810983035</v>
      </c>
      <c r="R25" s="38"/>
      <c r="S25" s="34">
        <v>1449</v>
      </c>
      <c r="T25" s="38">
        <f t="shared" si="14"/>
        <v>2.274189751235973</v>
      </c>
      <c r="U25" s="38"/>
      <c r="V25" s="34">
        <v>1727</v>
      </c>
      <c r="W25" s="38">
        <f t="shared" si="15"/>
        <v>2.184472159680235</v>
      </c>
      <c r="X25" s="38"/>
      <c r="Y25" s="35">
        <v>899</v>
      </c>
      <c r="Z25" s="59">
        <f t="shared" si="16"/>
        <v>2.0463909312330704</v>
      </c>
      <c r="AA25" s="1"/>
    </row>
    <row r="26" spans="1:27" ht="15.75" customHeight="1">
      <c r="A26" s="36"/>
      <c r="B26" s="28" t="s">
        <v>28</v>
      </c>
      <c r="C26" s="28"/>
      <c r="D26" s="34">
        <v>31.7</v>
      </c>
      <c r="E26" s="33"/>
      <c r="F26" s="34">
        <v>92.3</v>
      </c>
      <c r="G26" s="33"/>
      <c r="H26" s="34">
        <v>232.1</v>
      </c>
      <c r="I26" s="33"/>
      <c r="J26" s="33">
        <v>232</v>
      </c>
      <c r="K26" s="38">
        <f t="shared" si="11"/>
        <v>0.9091265331713625</v>
      </c>
      <c r="L26" s="38"/>
      <c r="M26" s="34">
        <v>508.1</v>
      </c>
      <c r="N26" s="38">
        <f t="shared" si="12"/>
        <v>1.377797422290436</v>
      </c>
      <c r="O26" s="38"/>
      <c r="P26" s="34">
        <v>770.788</v>
      </c>
      <c r="Q26" s="38">
        <f t="shared" si="13"/>
        <v>1.4307197424931661</v>
      </c>
      <c r="R26" s="38"/>
      <c r="S26" s="34">
        <v>979</v>
      </c>
      <c r="T26" s="38">
        <f t="shared" si="14"/>
        <v>1.5365298595307229</v>
      </c>
      <c r="U26" s="38"/>
      <c r="V26" s="34">
        <v>1497</v>
      </c>
      <c r="W26" s="38">
        <f t="shared" si="15"/>
        <v>1.8935465101571</v>
      </c>
      <c r="X26" s="38"/>
      <c r="Y26" s="35">
        <v>868</v>
      </c>
      <c r="Z26" s="59">
        <f t="shared" si="16"/>
        <v>1.9758257267077917</v>
      </c>
      <c r="AA26" s="1"/>
    </row>
    <row r="27" spans="1:27" ht="15.75" customHeight="1">
      <c r="A27" s="36"/>
      <c r="B27" s="28" t="s">
        <v>29</v>
      </c>
      <c r="C27" s="28"/>
      <c r="D27" s="34"/>
      <c r="E27" s="33"/>
      <c r="F27" s="34"/>
      <c r="G27" s="33"/>
      <c r="H27" s="34"/>
      <c r="I27" s="33"/>
      <c r="J27" s="33">
        <v>112</v>
      </c>
      <c r="K27" s="38">
        <f t="shared" si="11"/>
        <v>0.438888671186175</v>
      </c>
      <c r="L27" s="38"/>
      <c r="M27" s="34">
        <v>15</v>
      </c>
      <c r="N27" s="38">
        <f t="shared" si="12"/>
        <v>0.04067498786529529</v>
      </c>
      <c r="O27" s="38"/>
      <c r="P27" s="34">
        <v>359</v>
      </c>
      <c r="Q27" s="38">
        <f t="shared" si="13"/>
        <v>0.6663679086273354</v>
      </c>
      <c r="R27" s="38"/>
      <c r="S27" s="34">
        <v>1043</v>
      </c>
      <c r="T27" s="38">
        <f t="shared" si="14"/>
        <v>1.6369771639331399</v>
      </c>
      <c r="U27" s="38"/>
      <c r="V27" s="34">
        <v>2136</v>
      </c>
      <c r="W27" s="38">
        <f t="shared" si="15"/>
        <v>2.70181385818007</v>
      </c>
      <c r="X27" s="38"/>
      <c r="Y27" s="35">
        <v>1378</v>
      </c>
      <c r="Z27" s="59">
        <f t="shared" si="16"/>
        <v>3.136737155994628</v>
      </c>
      <c r="AA27" s="1"/>
    </row>
    <row r="28" spans="1:27" ht="15.75" customHeight="1">
      <c r="A28" s="28"/>
      <c r="B28" s="28"/>
      <c r="C28" s="36" t="s">
        <v>6</v>
      </c>
      <c r="D28" s="40">
        <f>SUM(D23:D26)</f>
        <v>384.9</v>
      </c>
      <c r="E28" s="41">
        <f>(D28/D43)</f>
        <v>0.039553596201868234</v>
      </c>
      <c r="F28" s="40">
        <f>SUM(F23:F26)</f>
        <v>847.3499999999999</v>
      </c>
      <c r="G28" s="41">
        <f>(F28/F43)</f>
        <v>0.0488648093790908</v>
      </c>
      <c r="H28" s="40">
        <f>SUM(H23:H26)</f>
        <v>1715.9</v>
      </c>
      <c r="I28" s="41">
        <f>(H28/H43)</f>
        <v>0.06724378468194502</v>
      </c>
      <c r="J28" s="40">
        <f>SUM(J23:J27)</f>
        <v>1828</v>
      </c>
      <c r="K28" s="42">
        <f t="shared" si="11"/>
        <v>7.1632900975743565</v>
      </c>
      <c r="L28" s="42"/>
      <c r="M28" s="40">
        <f>SUM(M23:M27)</f>
        <v>3587.7</v>
      </c>
      <c r="N28" s="42">
        <f t="shared" si="12"/>
        <v>9.728643597621327</v>
      </c>
      <c r="O28" s="42"/>
      <c r="P28" s="48">
        <f>SUM(P23:P27)</f>
        <v>5736.4130000000005</v>
      </c>
      <c r="Q28" s="42">
        <f t="shared" si="13"/>
        <v>10.647803715411309</v>
      </c>
      <c r="R28" s="42"/>
      <c r="S28" s="48">
        <f>SUM(S23:S27)</f>
        <v>7405</v>
      </c>
      <c r="T28" s="42">
        <f t="shared" si="14"/>
        <v>11.622067017185907</v>
      </c>
      <c r="U28" s="42"/>
      <c r="V28" s="48">
        <f>SUM(V23:V27)</f>
        <v>11592</v>
      </c>
      <c r="W28" s="42">
        <f t="shared" si="15"/>
        <v>14.662652735966</v>
      </c>
      <c r="X28" s="42"/>
      <c r="Y28" s="52">
        <f>SUM(Y23:Y27)</f>
        <v>7145</v>
      </c>
      <c r="Z28" s="60">
        <f t="shared" si="16"/>
        <v>16.264141494616556</v>
      </c>
      <c r="AA28" s="1"/>
    </row>
    <row r="29" spans="1:27" ht="15.75" customHeight="1">
      <c r="A29" s="28"/>
      <c r="B29" s="28"/>
      <c r="C29" s="28"/>
      <c r="D29" s="34"/>
      <c r="E29" s="33"/>
      <c r="F29" s="34"/>
      <c r="G29" s="33"/>
      <c r="H29" s="34"/>
      <c r="I29" s="33"/>
      <c r="J29" s="33"/>
      <c r="K29" s="38"/>
      <c r="L29" s="38"/>
      <c r="M29" s="34"/>
      <c r="N29" s="38"/>
      <c r="O29" s="38"/>
      <c r="P29" s="34"/>
      <c r="Q29" s="38"/>
      <c r="R29" s="38"/>
      <c r="S29" s="33"/>
      <c r="T29" s="38"/>
      <c r="U29" s="38"/>
      <c r="V29" s="33"/>
      <c r="W29" s="38"/>
      <c r="X29" s="38"/>
      <c r="Y29" s="35"/>
      <c r="Z29" s="59"/>
      <c r="AA29" s="1"/>
    </row>
    <row r="30" spans="1:27" ht="17.25" customHeight="1">
      <c r="A30" s="36" t="s">
        <v>40</v>
      </c>
      <c r="B30" s="28" t="s">
        <v>30</v>
      </c>
      <c r="C30" s="28"/>
      <c r="D30" s="34">
        <v>138.6</v>
      </c>
      <c r="E30" s="33"/>
      <c r="F30" s="34">
        <v>287</v>
      </c>
      <c r="G30" s="33"/>
      <c r="H30" s="34">
        <v>723.2</v>
      </c>
      <c r="I30" s="33"/>
      <c r="J30" s="33">
        <v>723</v>
      </c>
      <c r="K30" s="38">
        <f>J30/J$43*100</f>
        <v>2.8331831184607545</v>
      </c>
      <c r="L30" s="38"/>
      <c r="M30" s="34">
        <v>1600</v>
      </c>
      <c r="N30" s="38">
        <f aca="true" t="shared" si="17" ref="N30:N37">(M30/M$43)*100</f>
        <v>4.3386653722981645</v>
      </c>
      <c r="O30" s="38"/>
      <c r="P30" s="34">
        <v>2358.27</v>
      </c>
      <c r="Q30" s="38">
        <f aca="true" t="shared" si="18" ref="Q30:Q37">(P30/P$43)*100</f>
        <v>4.377368935594948</v>
      </c>
      <c r="R30" s="38"/>
      <c r="S30" s="34">
        <v>2177</v>
      </c>
      <c r="T30" s="38">
        <f aca="true" t="shared" si="19" ref="T30:T37">(S30/S$43)*100</f>
        <v>3.416777838813466</v>
      </c>
      <c r="U30" s="38"/>
      <c r="V30" s="34">
        <v>1553</v>
      </c>
      <c r="W30" s="38">
        <f aca="true" t="shared" si="20" ref="W30:W37">(V30/V$43)*100</f>
        <v>1.9643805813453412</v>
      </c>
      <c r="X30" s="38"/>
      <c r="Y30" s="35">
        <v>495</v>
      </c>
      <c r="Z30" s="59">
        <f aca="true" t="shared" si="21" ref="Z30:Z37">(Y30/Y$43)*100</f>
        <v>1.1267669754842822</v>
      </c>
      <c r="AA30" s="1"/>
    </row>
    <row r="31" spans="1:27" ht="16.5" customHeight="1">
      <c r="A31" s="36" t="s">
        <v>32</v>
      </c>
      <c r="B31" s="28" t="s">
        <v>11</v>
      </c>
      <c r="C31" s="28"/>
      <c r="D31" s="34">
        <v>20.4</v>
      </c>
      <c r="E31" s="33"/>
      <c r="F31" s="34">
        <v>31.9</v>
      </c>
      <c r="G31" s="33"/>
      <c r="H31" s="34">
        <v>112.6</v>
      </c>
      <c r="I31" s="33"/>
      <c r="J31" s="33">
        <v>113</v>
      </c>
      <c r="K31" s="38">
        <f>J31/J$43*100</f>
        <v>0.44280732003605155</v>
      </c>
      <c r="L31" s="38"/>
      <c r="M31" s="34">
        <v>649.6</v>
      </c>
      <c r="N31" s="38">
        <f t="shared" si="17"/>
        <v>1.7614981411530548</v>
      </c>
      <c r="O31" s="38"/>
      <c r="P31" s="34">
        <v>1905.18</v>
      </c>
      <c r="Q31" s="38">
        <f t="shared" si="18"/>
        <v>3.53635323721066</v>
      </c>
      <c r="R31" s="38"/>
      <c r="S31" s="34">
        <v>2503</v>
      </c>
      <c r="T31" s="38">
        <f t="shared" si="19"/>
        <v>3.928431295613278</v>
      </c>
      <c r="U31" s="38"/>
      <c r="V31" s="34">
        <v>2518</v>
      </c>
      <c r="W31" s="38">
        <f t="shared" si="20"/>
        <v>3.1850034152141466</v>
      </c>
      <c r="X31" s="38"/>
      <c r="Y31" s="50">
        <v>1512</v>
      </c>
      <c r="Z31" s="59">
        <f t="shared" si="21"/>
        <v>3.4417609432974436</v>
      </c>
      <c r="AA31" s="1"/>
    </row>
    <row r="32" spans="2:27" ht="16.5" customHeight="1">
      <c r="B32" s="28" t="s">
        <v>12</v>
      </c>
      <c r="C32" s="28"/>
      <c r="D32" s="34">
        <v>6.5</v>
      </c>
      <c r="E32" s="33"/>
      <c r="F32" s="34">
        <v>10.9</v>
      </c>
      <c r="G32" s="33"/>
      <c r="H32" s="34">
        <v>54.1</v>
      </c>
      <c r="I32" s="33"/>
      <c r="J32" s="33">
        <v>54</v>
      </c>
      <c r="K32" s="38">
        <f>J32/J$43*100</f>
        <v>0.21160703789333438</v>
      </c>
      <c r="L32" s="38"/>
      <c r="M32" s="34">
        <v>397.7</v>
      </c>
      <c r="N32" s="38">
        <f t="shared" si="17"/>
        <v>1.0784295116018625</v>
      </c>
      <c r="O32" s="38"/>
      <c r="P32" s="34">
        <v>1170.442</v>
      </c>
      <c r="Q32" s="38">
        <f t="shared" si="18"/>
        <v>2.1725487122829965</v>
      </c>
      <c r="R32" s="38"/>
      <c r="S32" s="34">
        <v>1675</v>
      </c>
      <c r="T32" s="38">
        <f t="shared" si="19"/>
        <v>2.628894294907008</v>
      </c>
      <c r="U32" s="38"/>
      <c r="V32" s="34">
        <v>1408</v>
      </c>
      <c r="W32" s="38">
        <f t="shared" si="20"/>
        <v>1.7809709327329302</v>
      </c>
      <c r="X32" s="38"/>
      <c r="Y32" s="35">
        <v>895</v>
      </c>
      <c r="Z32" s="59">
        <f t="shared" si="21"/>
        <v>2.037285743552389</v>
      </c>
      <c r="AA32" s="1"/>
    </row>
    <row r="33" spans="2:27" ht="16.5" customHeight="1">
      <c r="B33" s="28" t="s">
        <v>13</v>
      </c>
      <c r="C33" s="28"/>
      <c r="D33" s="34">
        <v>4.3</v>
      </c>
      <c r="E33" s="33"/>
      <c r="F33" s="34">
        <v>19.7</v>
      </c>
      <c r="G33" s="33"/>
      <c r="H33" s="34">
        <v>192.4</v>
      </c>
      <c r="I33" s="33"/>
      <c r="J33" s="33">
        <v>192</v>
      </c>
      <c r="K33" s="38">
        <f>J33/J$43*100</f>
        <v>0.7523805791763001</v>
      </c>
      <c r="L33" s="38"/>
      <c r="M33" s="34">
        <v>600.4</v>
      </c>
      <c r="N33" s="38">
        <f t="shared" si="17"/>
        <v>1.6280841809548858</v>
      </c>
      <c r="O33" s="38"/>
      <c r="P33" s="34">
        <v>1150.478</v>
      </c>
      <c r="Q33" s="38">
        <f t="shared" si="18"/>
        <v>2.1354919743224503</v>
      </c>
      <c r="R33" s="38"/>
      <c r="S33" s="34">
        <v>1676</v>
      </c>
      <c r="T33" s="38">
        <f t="shared" si="19"/>
        <v>2.630463784038296</v>
      </c>
      <c r="U33" s="38"/>
      <c r="V33" s="34">
        <v>1693</v>
      </c>
      <c r="W33" s="38">
        <f t="shared" si="20"/>
        <v>2.1414657593159454</v>
      </c>
      <c r="X33" s="38"/>
      <c r="Y33" s="35">
        <v>872</v>
      </c>
      <c r="Z33" s="59">
        <f t="shared" si="21"/>
        <v>1.984930914388473</v>
      </c>
      <c r="AA33" s="1"/>
    </row>
    <row r="34" spans="1:27" ht="16.5" customHeight="1">
      <c r="A34" s="36"/>
      <c r="B34" s="28" t="s">
        <v>14</v>
      </c>
      <c r="C34" s="28"/>
      <c r="D34" s="34">
        <v>64.3</v>
      </c>
      <c r="E34" s="33"/>
      <c r="F34" s="34">
        <v>141.9</v>
      </c>
      <c r="G34" s="33"/>
      <c r="H34" s="34">
        <v>383.5</v>
      </c>
      <c r="I34" s="33"/>
      <c r="J34" s="33">
        <v>384</v>
      </c>
      <c r="K34" s="38">
        <f>J34/J$43*100</f>
        <v>1.5047611583526002</v>
      </c>
      <c r="L34" s="38"/>
      <c r="M34" s="34">
        <v>685.5</v>
      </c>
      <c r="N34" s="38">
        <f t="shared" si="17"/>
        <v>1.8588469454439946</v>
      </c>
      <c r="O34" s="38"/>
      <c r="P34" s="34">
        <v>826.909</v>
      </c>
      <c r="Q34" s="38">
        <f t="shared" si="18"/>
        <v>1.5348903090671904</v>
      </c>
      <c r="R34" s="38"/>
      <c r="S34" s="34">
        <v>729</v>
      </c>
      <c r="T34" s="38">
        <f t="shared" si="19"/>
        <v>1.1441575767087813</v>
      </c>
      <c r="U34" s="38"/>
      <c r="V34" s="34">
        <v>466</v>
      </c>
      <c r="W34" s="38">
        <f t="shared" si="20"/>
        <v>0.5894406638164386</v>
      </c>
      <c r="X34" s="38"/>
      <c r="Y34" s="35">
        <v>202</v>
      </c>
      <c r="Z34" s="59">
        <f t="shared" si="21"/>
        <v>0.45981197787439393</v>
      </c>
      <c r="AA34" s="1"/>
    </row>
    <row r="35" spans="1:27" ht="16.5" customHeight="1">
      <c r="A35" s="28"/>
      <c r="B35" s="28" t="s">
        <v>15</v>
      </c>
      <c r="C35" s="28"/>
      <c r="D35" s="34"/>
      <c r="E35" s="33"/>
      <c r="F35" s="34"/>
      <c r="G35" s="33"/>
      <c r="H35" s="34"/>
      <c r="I35" s="33"/>
      <c r="J35" s="33">
        <v>0</v>
      </c>
      <c r="K35" s="38">
        <v>0</v>
      </c>
      <c r="L35" s="38"/>
      <c r="M35" s="34">
        <v>29</v>
      </c>
      <c r="N35" s="38">
        <f t="shared" si="17"/>
        <v>0.07863830987290422</v>
      </c>
      <c r="O35" s="38"/>
      <c r="P35" s="34">
        <v>232</v>
      </c>
      <c r="Q35" s="38">
        <f t="shared" si="18"/>
        <v>0.4306333002828463</v>
      </c>
      <c r="R35" s="38"/>
      <c r="S35" s="34">
        <v>433</v>
      </c>
      <c r="T35" s="38">
        <f t="shared" si="19"/>
        <v>0.6795887938476025</v>
      </c>
      <c r="U35" s="38"/>
      <c r="V35" s="34">
        <v>879</v>
      </c>
      <c r="W35" s="38">
        <f t="shared" si="20"/>
        <v>1.1118419388297198</v>
      </c>
      <c r="X35" s="38"/>
      <c r="Y35" s="35">
        <v>554</v>
      </c>
      <c r="Z35" s="59">
        <f t="shared" si="21"/>
        <v>1.261068493774328</v>
      </c>
      <c r="AA35" s="1"/>
    </row>
    <row r="36" spans="1:27" ht="15.75" customHeight="1">
      <c r="A36" s="36"/>
      <c r="B36" s="28" t="s">
        <v>31</v>
      </c>
      <c r="C36" s="28"/>
      <c r="D36" s="34" t="e">
        <f>SUM(D37-D30-D31-D33-D34-D32-#REF!)</f>
        <v>#REF!</v>
      </c>
      <c r="E36" s="33"/>
      <c r="F36" s="34" t="e">
        <f>SUM(F37-F30-F31-F33-F34-F32-#REF!)</f>
        <v>#REF!</v>
      </c>
      <c r="G36" s="33"/>
      <c r="H36" s="34" t="e">
        <f>SUM(H37-H30-H31-H33-H34-H32-#REF!)</f>
        <v>#REF!</v>
      </c>
      <c r="I36" s="33"/>
      <c r="J36" s="33">
        <v>172</v>
      </c>
      <c r="K36" s="38">
        <f>J36/J$43*100</f>
        <v>0.6740076021787688</v>
      </c>
      <c r="L36" s="38"/>
      <c r="M36" s="34">
        <v>33</v>
      </c>
      <c r="N36" s="38">
        <f t="shared" si="17"/>
        <v>0.08948497330364964</v>
      </c>
      <c r="O36" s="38"/>
      <c r="P36" s="34">
        <v>227</v>
      </c>
      <c r="Q36" s="38">
        <f t="shared" si="18"/>
        <v>0.4213524101905436</v>
      </c>
      <c r="R36" s="38"/>
      <c r="S36" s="34">
        <v>221</v>
      </c>
      <c r="T36" s="38">
        <f t="shared" si="19"/>
        <v>0.34685709801459624</v>
      </c>
      <c r="U36" s="38"/>
      <c r="V36" s="34">
        <v>451</v>
      </c>
      <c r="W36" s="38">
        <f t="shared" si="20"/>
        <v>0.5704672518910168</v>
      </c>
      <c r="X36" s="38"/>
      <c r="Y36" s="35">
        <v>227</v>
      </c>
      <c r="Z36" s="59">
        <f t="shared" si="21"/>
        <v>0.5167194008786506</v>
      </c>
      <c r="AA36" s="1"/>
    </row>
    <row r="37" spans="1:27" ht="15.75" customHeight="1">
      <c r="A37" s="36"/>
      <c r="B37" s="28"/>
      <c r="C37" s="36" t="s">
        <v>6</v>
      </c>
      <c r="D37" s="40">
        <v>388.6</v>
      </c>
      <c r="E37" s="41">
        <f>SUM(D37/D43)</f>
        <v>0.039933820431400355</v>
      </c>
      <c r="F37" s="40">
        <v>797.1</v>
      </c>
      <c r="G37" s="41">
        <f>SUM(F37/F43)</f>
        <v>0.045967002485482134</v>
      </c>
      <c r="H37" s="40">
        <v>1984.9</v>
      </c>
      <c r="I37" s="41">
        <f>SUM(H37/H43)</f>
        <v>0.0777855284196006</v>
      </c>
      <c r="J37" s="34">
        <f>SUM(J30:J36)</f>
        <v>1638</v>
      </c>
      <c r="K37" s="42">
        <f>J37/J$43*100</f>
        <v>6.4187468160978085</v>
      </c>
      <c r="L37" s="42"/>
      <c r="M37" s="40">
        <f>SUM(M30:M36)</f>
        <v>3995.2</v>
      </c>
      <c r="N37" s="42">
        <f t="shared" si="17"/>
        <v>10.833647434628515</v>
      </c>
      <c r="O37" s="42"/>
      <c r="P37" s="40">
        <f>SUM(P30:P36)</f>
        <v>7870.2789999999995</v>
      </c>
      <c r="Q37" s="42">
        <f t="shared" si="18"/>
        <v>14.608638878951632</v>
      </c>
      <c r="R37" s="42"/>
      <c r="S37" s="40">
        <f>SUM(S30:S36)</f>
        <v>9414</v>
      </c>
      <c r="T37" s="42">
        <f t="shared" si="19"/>
        <v>14.775170681943028</v>
      </c>
      <c r="U37" s="42"/>
      <c r="V37" s="40">
        <f>SUM(V30:V36)</f>
        <v>8968</v>
      </c>
      <c r="W37" s="42">
        <f t="shared" si="20"/>
        <v>11.343570543145539</v>
      </c>
      <c r="X37" s="42"/>
      <c r="Y37" s="50">
        <f>SUM(Y30:Y36)</f>
        <v>4757</v>
      </c>
      <c r="Z37" s="60">
        <f t="shared" si="21"/>
        <v>10.828344449249961</v>
      </c>
      <c r="AA37" s="1"/>
    </row>
    <row r="38" spans="1:27" ht="15.75" customHeight="1">
      <c r="A38" s="28"/>
      <c r="B38" s="28"/>
      <c r="C38" s="28"/>
      <c r="D38" s="34"/>
      <c r="E38" s="33"/>
      <c r="F38" s="34"/>
      <c r="G38" s="33"/>
      <c r="H38" s="40"/>
      <c r="I38" s="33"/>
      <c r="J38" s="33"/>
      <c r="K38" s="38"/>
      <c r="L38" s="38"/>
      <c r="M38" s="34"/>
      <c r="N38" s="38"/>
      <c r="O38" s="38"/>
      <c r="P38" s="40"/>
      <c r="Q38" s="38"/>
      <c r="R38" s="38"/>
      <c r="S38" s="33"/>
      <c r="T38" s="38"/>
      <c r="U38" s="38"/>
      <c r="V38" s="33"/>
      <c r="W38" s="38"/>
      <c r="X38" s="38"/>
      <c r="Y38" s="33"/>
      <c r="Z38" s="38"/>
      <c r="AA38" s="1"/>
    </row>
    <row r="39" spans="1:27" ht="16.5" customHeight="1">
      <c r="A39" s="36" t="s">
        <v>33</v>
      </c>
      <c r="B39" s="28"/>
      <c r="C39" s="28"/>
      <c r="D39" s="40">
        <v>198.545</v>
      </c>
      <c r="E39" s="53">
        <f>SUM(D39/D43)</f>
        <v>0.020403140446609323</v>
      </c>
      <c r="F39" s="40">
        <v>331.4</v>
      </c>
      <c r="G39" s="53">
        <f>SUM(F39/F43)</f>
        <v>0.019111108548097826</v>
      </c>
      <c r="H39" s="40">
        <v>709.4</v>
      </c>
      <c r="I39" s="53">
        <f>SUM(H39/H43)</f>
        <v>0.02780042010220397</v>
      </c>
      <c r="J39" s="54">
        <v>709</v>
      </c>
      <c r="K39" s="38">
        <f>J39/J$43*100</f>
        <v>2.778322034562483</v>
      </c>
      <c r="L39" s="38"/>
      <c r="M39" s="40">
        <v>1888</v>
      </c>
      <c r="N39" s="38">
        <f>(M39/M$43)*100</f>
        <v>5.119625139311834</v>
      </c>
      <c r="O39" s="38"/>
      <c r="P39" s="40">
        <v>6811</v>
      </c>
      <c r="Q39" s="38">
        <f>(P39/P$43)*100</f>
        <v>12.642428483734768</v>
      </c>
      <c r="R39" s="38"/>
      <c r="S39" s="40">
        <v>7732</v>
      </c>
      <c r="T39" s="38">
        <f>(S39/S$43)*100</f>
        <v>12.135289963117007</v>
      </c>
      <c r="U39" s="38"/>
      <c r="V39" s="40">
        <v>5529</v>
      </c>
      <c r="W39" s="38">
        <f>(V39/V$43)*100</f>
        <v>6.993599635710492</v>
      </c>
      <c r="X39" s="38"/>
      <c r="Y39" s="55">
        <v>2493</v>
      </c>
      <c r="Z39" s="38">
        <f>(Y39/Y$43)*100</f>
        <v>5.674808221984476</v>
      </c>
      <c r="AA39" s="1"/>
    </row>
    <row r="40" spans="1:27" ht="12.75" customHeight="1">
      <c r="A40" s="28"/>
      <c r="B40" s="28"/>
      <c r="C40" s="28"/>
      <c r="D40" s="34"/>
      <c r="E40" s="33"/>
      <c r="F40" s="34"/>
      <c r="G40" s="33"/>
      <c r="H40" s="40"/>
      <c r="I40" s="33"/>
      <c r="J40" s="33"/>
      <c r="K40" s="38"/>
      <c r="L40" s="38"/>
      <c r="M40" s="34"/>
      <c r="N40" s="56"/>
      <c r="O40" s="56"/>
      <c r="P40" s="40"/>
      <c r="Q40" s="56"/>
      <c r="R40" s="56"/>
      <c r="S40" s="33"/>
      <c r="T40" s="56"/>
      <c r="U40" s="56"/>
      <c r="V40" s="33"/>
      <c r="W40" s="56"/>
      <c r="X40" s="56"/>
      <c r="Y40" s="33"/>
      <c r="Z40" s="56"/>
      <c r="AA40" s="1"/>
    </row>
    <row r="41" spans="1:27" ht="16.5" customHeight="1">
      <c r="A41" s="36" t="s">
        <v>41</v>
      </c>
      <c r="B41" s="28"/>
      <c r="C41" s="28"/>
      <c r="D41" s="34">
        <f>SUM(D43-D14-D20-D28-D37-D39)</f>
        <v>1521.5049999999997</v>
      </c>
      <c r="E41" s="41">
        <f>SUM(D41/D43)</f>
        <v>0.15635488279845028</v>
      </c>
      <c r="F41" s="34">
        <f>SUM(F43-F14-F20-F28-F37-F39)</f>
        <v>3669.5499999999993</v>
      </c>
      <c r="G41" s="41">
        <f>SUM(F41/F43)</f>
        <v>0.21161487137197454</v>
      </c>
      <c r="H41" s="34">
        <f>SUM(H43-H14-H20-H28-H37-H39)</f>
        <v>4629.469999999999</v>
      </c>
      <c r="I41" s="41">
        <f>SUM(H41/H43)</f>
        <v>0.1814226259522839</v>
      </c>
      <c r="J41" s="40">
        <v>4009</v>
      </c>
      <c r="K41" s="38">
        <f>J41/J$43*100</f>
        <v>15.709863239155139</v>
      </c>
      <c r="L41" s="38"/>
      <c r="M41" s="34">
        <v>5859</v>
      </c>
      <c r="N41" s="38">
        <f>(M41/M$43)*100</f>
        <v>15.88765026018434</v>
      </c>
      <c r="O41" s="38"/>
      <c r="P41" s="34">
        <v>9318</v>
      </c>
      <c r="Q41" s="38">
        <f>(P41/P$43)*100</f>
        <v>17.29586677601535</v>
      </c>
      <c r="R41" s="38"/>
      <c r="S41" s="40">
        <v>13147</v>
      </c>
      <c r="T41" s="38">
        <f>(S41/S$43)*100</f>
        <v>20.634073609040257</v>
      </c>
      <c r="U41" s="38"/>
      <c r="V41" s="40">
        <v>11982</v>
      </c>
      <c r="W41" s="38">
        <f>V41/V$43*100</f>
        <v>15.155961446026966</v>
      </c>
      <c r="X41" s="38"/>
      <c r="Y41" s="40">
        <v>5347</v>
      </c>
      <c r="Z41" s="38">
        <f>Y41/Y$43*100</f>
        <v>12.171359632150418</v>
      </c>
      <c r="AA41" s="1"/>
    </row>
    <row r="42" spans="1:27" ht="12.75" customHeight="1">
      <c r="A42" s="28"/>
      <c r="B42" s="28"/>
      <c r="C42" s="28"/>
      <c r="D42" s="34"/>
      <c r="E42" s="33"/>
      <c r="F42" s="34"/>
      <c r="G42" s="33"/>
      <c r="H42" s="40"/>
      <c r="I42" s="33"/>
      <c r="J42" s="57"/>
      <c r="K42" s="38"/>
      <c r="L42" s="38"/>
      <c r="M42" s="34"/>
      <c r="N42" s="56"/>
      <c r="O42" s="56"/>
      <c r="P42" s="40"/>
      <c r="Q42" s="56"/>
      <c r="R42" s="56"/>
      <c r="S42" s="57"/>
      <c r="T42" s="56"/>
      <c r="U42" s="56"/>
      <c r="V42" s="57"/>
      <c r="W42" s="56"/>
      <c r="X42" s="56"/>
      <c r="Y42" s="57"/>
      <c r="Z42" s="56"/>
      <c r="AA42" s="1"/>
    </row>
    <row r="43" spans="1:27" ht="16.5" customHeight="1">
      <c r="A43" s="36" t="s">
        <v>42</v>
      </c>
      <c r="B43" s="33"/>
      <c r="C43" s="28"/>
      <c r="D43" s="40">
        <v>9731.1</v>
      </c>
      <c r="E43" s="41">
        <f>SUM(E14,E20,E28,E37,E39,E41)</f>
        <v>1</v>
      </c>
      <c r="F43" s="40">
        <v>17340.7</v>
      </c>
      <c r="G43" s="41">
        <f>SUM(G14,G20,G28,G37,G39,G41)</f>
        <v>1</v>
      </c>
      <c r="H43" s="40">
        <v>25517.6</v>
      </c>
      <c r="I43" s="41">
        <f>SUM(I14,I20,I28,I37,I39,I41)</f>
        <v>1</v>
      </c>
      <c r="J43" s="40">
        <v>25519</v>
      </c>
      <c r="K43" s="38">
        <v>100</v>
      </c>
      <c r="L43" s="38"/>
      <c r="M43" s="40">
        <v>36877.7</v>
      </c>
      <c r="N43" s="38">
        <f>(M43/M$43)*100</f>
        <v>100</v>
      </c>
      <c r="O43" s="38"/>
      <c r="P43" s="40">
        <v>53874.143</v>
      </c>
      <c r="Q43" s="38">
        <f>(P43/P$43)*100</f>
        <v>100</v>
      </c>
      <c r="R43" s="38"/>
      <c r="S43" s="40">
        <v>63715</v>
      </c>
      <c r="T43" s="38">
        <f>(S43/S$43)*100</f>
        <v>100</v>
      </c>
      <c r="U43" s="38"/>
      <c r="V43" s="58">
        <v>79058</v>
      </c>
      <c r="W43" s="38">
        <f>(V43/V$43)*100</f>
        <v>100</v>
      </c>
      <c r="X43" s="38"/>
      <c r="Y43" s="40">
        <v>43931</v>
      </c>
      <c r="Z43" s="38">
        <f>(Y43/Y$43)*100</f>
        <v>100</v>
      </c>
      <c r="AA43" s="1"/>
    </row>
    <row r="44" spans="1:38" ht="5.25" customHeight="1">
      <c r="A44" s="28"/>
      <c r="B44" s="33"/>
      <c r="C44" s="33"/>
      <c r="D44" s="33"/>
      <c r="E44" s="33"/>
      <c r="F44" s="33"/>
      <c r="G44" s="33"/>
      <c r="H44" s="34"/>
      <c r="I44" s="33"/>
      <c r="J44" s="33"/>
      <c r="K44" s="33"/>
      <c r="L44" s="33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12"/>
      <c r="Z44" s="5"/>
      <c r="AA44" s="5"/>
      <c r="AB44" s="5"/>
      <c r="AC44" s="17"/>
      <c r="AD44" s="17"/>
      <c r="AE44" s="17"/>
      <c r="AF44" s="5"/>
      <c r="AG44" s="5"/>
      <c r="AH44" s="5"/>
      <c r="AI44" s="5"/>
      <c r="AJ44" s="5"/>
      <c r="AK44" s="5"/>
      <c r="AL44" s="5"/>
    </row>
    <row r="45" spans="1:38" s="5" customFormat="1" ht="14.25" customHeight="1">
      <c r="A45" s="64" t="s">
        <v>43</v>
      </c>
      <c r="B45" s="24"/>
      <c r="C45" s="24"/>
      <c r="D45" s="24"/>
      <c r="E45" s="24"/>
      <c r="F45" s="24"/>
      <c r="G45" s="24"/>
      <c r="H45" s="23"/>
      <c r="I45" s="24"/>
      <c r="J45" s="24"/>
      <c r="K45" s="24"/>
      <c r="L45" s="24"/>
      <c r="M45" s="23"/>
      <c r="N45" s="24"/>
      <c r="O45" s="24"/>
      <c r="P45" s="23"/>
      <c r="Q45" s="24"/>
      <c r="R45" s="24"/>
      <c r="S45" s="24"/>
      <c r="T45" s="24"/>
      <c r="U45" s="24"/>
      <c r="V45" s="24"/>
      <c r="W45" s="35"/>
      <c r="X45" s="35"/>
      <c r="Y45" s="35"/>
      <c r="Z45" s="1"/>
      <c r="AA45" s="19"/>
      <c r="AB45" s="1"/>
      <c r="AC45" s="1"/>
      <c r="AD45" s="1"/>
      <c r="AE45"/>
      <c r="AF45"/>
      <c r="AG45"/>
      <c r="AH45" s="1"/>
      <c r="AI45" s="1"/>
      <c r="AJ45" s="1"/>
      <c r="AK45" s="1"/>
      <c r="AL45" s="1"/>
    </row>
    <row r="46" spans="1:33" ht="15" customHeight="1">
      <c r="A46" s="24"/>
      <c r="B46" s="24"/>
      <c r="C46" s="24"/>
      <c r="D46" s="24"/>
      <c r="E46" s="24"/>
      <c r="F46" s="24"/>
      <c r="G46" s="24"/>
      <c r="H46" s="23"/>
      <c r="I46" s="24"/>
      <c r="J46" s="24"/>
      <c r="K46" s="24"/>
      <c r="L46" s="24"/>
      <c r="M46" s="23"/>
      <c r="N46" s="24"/>
      <c r="O46" s="24"/>
      <c r="P46" s="25"/>
      <c r="Q46" s="63"/>
      <c r="R46" s="63"/>
      <c r="S46" s="63"/>
      <c r="T46" s="63"/>
      <c r="U46" s="63"/>
      <c r="V46" s="24"/>
      <c r="AE46"/>
      <c r="AF46"/>
      <c r="AG46"/>
    </row>
    <row r="47" spans="31:33" ht="12.75" hidden="1">
      <c r="AE47"/>
      <c r="AF47"/>
      <c r="AG47"/>
    </row>
    <row r="48" spans="2:33" ht="12.75" hidden="1">
      <c r="B48" s="1" t="s">
        <v>16</v>
      </c>
      <c r="D48" s="20">
        <v>264.3</v>
      </c>
      <c r="E48" s="21">
        <f>SUM(D48/D43)</f>
        <v>0.027160341585226747</v>
      </c>
      <c r="F48" s="18">
        <v>844.2</v>
      </c>
      <c r="G48" s="21">
        <f>SUM(F48/F43)</f>
        <v>0.04868315581262579</v>
      </c>
      <c r="H48" s="18">
        <v>885.1</v>
      </c>
      <c r="I48" s="21">
        <f>SUM(H48/H43)</f>
        <v>0.03468586387434555</v>
      </c>
      <c r="J48" s="21"/>
      <c r="K48" s="21"/>
      <c r="L48" s="21"/>
      <c r="M48" s="18">
        <v>988.4</v>
      </c>
      <c r="N48" s="21">
        <f>SUM(M48/M43)</f>
        <v>0.026802105337371908</v>
      </c>
      <c r="O48" s="21"/>
      <c r="P48" s="18">
        <v>1387.4</v>
      </c>
      <c r="Q48" s="21" t="e">
        <f>SUM(P48/#REF!)</f>
        <v>#REF!</v>
      </c>
      <c r="R48" s="21"/>
      <c r="S48" s="21"/>
      <c r="T48" s="21"/>
      <c r="U48" s="21"/>
      <c r="AE48"/>
      <c r="AF48"/>
      <c r="AG48"/>
    </row>
    <row r="49" spans="31:33" ht="12.75" hidden="1">
      <c r="AE49"/>
      <c r="AF49"/>
      <c r="AG49"/>
    </row>
    <row r="50" spans="1:33" ht="12.75" hidden="1">
      <c r="A50" s="22"/>
      <c r="B50" s="1" t="s">
        <v>17</v>
      </c>
      <c r="D50" s="20">
        <v>340.8</v>
      </c>
      <c r="E50" s="21">
        <f>SUM(D50/D43)</f>
        <v>0.0350217344390665</v>
      </c>
      <c r="F50" s="18">
        <v>460.2</v>
      </c>
      <c r="G50" s="21">
        <f>SUM(F50/F43)</f>
        <v>0.026538721043556486</v>
      </c>
      <c r="H50" s="18">
        <v>164.1</v>
      </c>
      <c r="I50" s="21">
        <f>SUM(H50/H43)</f>
        <v>0.006430855566354202</v>
      </c>
      <c r="J50" s="21"/>
      <c r="K50" s="21"/>
      <c r="L50" s="21"/>
      <c r="M50" s="18">
        <v>108.9</v>
      </c>
      <c r="N50" s="21">
        <f>SUM(M50/M43)</f>
        <v>0.0029530041190204384</v>
      </c>
      <c r="O50" s="21"/>
      <c r="P50" s="18">
        <v>88.7</v>
      </c>
      <c r="Q50" s="21" t="e">
        <f>SUM(P50/#REF!)</f>
        <v>#REF!</v>
      </c>
      <c r="R50" s="21"/>
      <c r="S50" s="21"/>
      <c r="T50" s="21"/>
      <c r="U50" s="21"/>
      <c r="AE50"/>
      <c r="AF50"/>
      <c r="AG50"/>
    </row>
    <row r="51" spans="31:33" ht="12.75" hidden="1">
      <c r="AE51"/>
      <c r="AF51"/>
      <c r="AG51"/>
    </row>
    <row r="52" spans="2:33" ht="12.75" hidden="1">
      <c r="B52" s="1" t="s">
        <v>18</v>
      </c>
      <c r="D52" s="20">
        <v>107.7</v>
      </c>
      <c r="E52" s="21">
        <f>SUM(D52/D43)</f>
        <v>0.011067607978543021</v>
      </c>
      <c r="F52" s="18">
        <v>215.8</v>
      </c>
      <c r="G52" s="21">
        <f>SUM(F52/F43)</f>
        <v>0.012444710997825924</v>
      </c>
      <c r="H52" s="18">
        <v>247.3</v>
      </c>
      <c r="I52" s="21">
        <f>SUM(H52/H43)</f>
        <v>0.009691350283725744</v>
      </c>
      <c r="J52" s="21"/>
      <c r="K52" s="21"/>
      <c r="L52" s="21"/>
      <c r="M52" s="18">
        <v>715.3</v>
      </c>
      <c r="N52" s="21">
        <f>SUM(M52/M43)</f>
        <v>0.01939654588003048</v>
      </c>
      <c r="O52" s="21"/>
      <c r="P52" s="18">
        <v>1085.1</v>
      </c>
      <c r="Q52" s="21" t="e">
        <f>SUM(P52/#REF!)</f>
        <v>#REF!</v>
      </c>
      <c r="R52" s="21"/>
      <c r="S52" s="21"/>
      <c r="T52" s="21"/>
      <c r="U52" s="21"/>
      <c r="AE52"/>
      <c r="AF52"/>
      <c r="AG52"/>
    </row>
    <row r="53" spans="31:33" ht="12.75" hidden="1">
      <c r="AE53"/>
      <c r="AF53"/>
      <c r="AG53"/>
    </row>
    <row r="54" spans="2:33" ht="12.75" hidden="1">
      <c r="B54" s="1" t="s">
        <v>19</v>
      </c>
      <c r="D54" s="18"/>
      <c r="E54" s="21">
        <f>SUM(D54/D43)</f>
        <v>0</v>
      </c>
      <c r="F54" s="18">
        <v>231.4</v>
      </c>
      <c r="G54" s="21">
        <f>SUM(F54/F43)</f>
        <v>0.013344328660319364</v>
      </c>
      <c r="AE54"/>
      <c r="AF54"/>
      <c r="AG54"/>
    </row>
    <row r="55" spans="5:33" ht="12.75" hidden="1">
      <c r="E55" s="21"/>
      <c r="AE55"/>
      <c r="AF55"/>
      <c r="AG55"/>
    </row>
    <row r="56" spans="2:33" ht="12.75" hidden="1">
      <c r="B56" s="1" t="s">
        <v>20</v>
      </c>
      <c r="D56" s="18"/>
      <c r="E56" s="21"/>
      <c r="F56" s="18">
        <v>227.9</v>
      </c>
      <c r="G56" s="21">
        <f>SUM(F56/F43)</f>
        <v>0.013142491364247118</v>
      </c>
      <c r="AE56"/>
      <c r="AF56"/>
      <c r="AG56"/>
    </row>
    <row r="57" spans="31:33" ht="12.75" hidden="1">
      <c r="AE57"/>
      <c r="AF57"/>
      <c r="AG57"/>
    </row>
    <row r="58" spans="31:33" ht="12.75" hidden="1">
      <c r="AE58"/>
      <c r="AF58"/>
      <c r="AG58"/>
    </row>
    <row r="59" spans="31:33" ht="12.75" hidden="1">
      <c r="AE59"/>
      <c r="AF59"/>
      <c r="AG59"/>
    </row>
    <row r="60" spans="31:33" ht="12.75" hidden="1">
      <c r="AE60"/>
      <c r="AF60"/>
      <c r="AG60"/>
    </row>
    <row r="61" spans="31:33" ht="12.75">
      <c r="AE61"/>
      <c r="AF61"/>
      <c r="AG61"/>
    </row>
    <row r="62" spans="31:33" ht="12.75">
      <c r="AE62"/>
      <c r="AF62"/>
      <c r="AG62"/>
    </row>
    <row r="63" spans="31:33" ht="12.75">
      <c r="AE63"/>
      <c r="AF63"/>
      <c r="AG63"/>
    </row>
    <row r="64" spans="31:33" ht="12.75">
      <c r="AE64"/>
      <c r="AF64"/>
      <c r="AG64"/>
    </row>
    <row r="65" spans="31:33" ht="12.75">
      <c r="AE65"/>
      <c r="AF65"/>
      <c r="AG65"/>
    </row>
    <row r="66" spans="31:33" ht="12.75">
      <c r="AE66"/>
      <c r="AF66"/>
      <c r="AG66"/>
    </row>
    <row r="67" spans="31:33" ht="12.75">
      <c r="AE67"/>
      <c r="AF67"/>
      <c r="AG67"/>
    </row>
    <row r="68" spans="31:33" ht="12.75">
      <c r="AE68"/>
      <c r="AF68"/>
      <c r="AG68"/>
    </row>
    <row r="69" spans="31:33" ht="12.75">
      <c r="AE69"/>
      <c r="AF69"/>
      <c r="AG69"/>
    </row>
    <row r="70" spans="31:33" ht="12.75">
      <c r="AE70"/>
      <c r="AF70"/>
      <c r="AG70"/>
    </row>
  </sheetData>
  <sheetProtection/>
  <mergeCells count="2">
    <mergeCell ref="A2:AH2"/>
    <mergeCell ref="A1:AL1"/>
  </mergeCells>
  <printOptions horizontalCentered="1" verticalCentered="1"/>
  <pageMargins left="0.76" right="0.53" top="1" bottom="1" header="0" footer="1"/>
  <pageSetup horizontalDpi="300" verticalDpi="3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Sini</cp:lastModifiedBy>
  <cp:lastPrinted>2008-09-26T18:41:14Z</cp:lastPrinted>
  <dcterms:created xsi:type="dcterms:W3CDTF">2007-07-11T19:03:26Z</dcterms:created>
  <dcterms:modified xsi:type="dcterms:W3CDTF">2009-01-05T21:35:57Z</dcterms:modified>
  <cp:category/>
  <cp:version/>
  <cp:contentType/>
  <cp:contentStatus/>
</cp:coreProperties>
</file>